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9cd56f09b811733d/DocuFaex/Circulares 2026/"/>
    </mc:Choice>
  </mc:AlternateContent>
  <xr:revisionPtr revIDLastSave="2" documentId="8_{4656C48E-5345-4ED2-B4FB-720F932863C7}" xr6:coauthVersionLast="47" xr6:coauthVersionMax="47" xr10:uidLastSave="{06134490-4D97-4DBC-A87B-3A81B7D74BC5}"/>
  <bookViews>
    <workbookView xWindow="-120" yWindow="-120" windowWidth="29040" windowHeight="15840" xr2:uid="{00000000-000D-0000-FFFF-FFFF00000000}"/>
  </bookViews>
  <sheets>
    <sheet name="ATLETA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5" i="1" l="1"/>
  <c r="M5" i="1"/>
  <c r="M6" i="1"/>
  <c r="M7" i="1"/>
  <c r="M8" i="1"/>
  <c r="M9" i="1"/>
  <c r="M10" i="1"/>
  <c r="M11" i="1"/>
  <c r="M12" i="1"/>
  <c r="M13" i="1"/>
  <c r="M14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O14" i="1"/>
  <c r="O13" i="1"/>
  <c r="O30" i="1"/>
  <c r="O29" i="1"/>
  <c r="H12" i="1"/>
  <c r="O12" i="1"/>
  <c r="O9" i="1"/>
  <c r="O42" i="1"/>
  <c r="H42" i="1"/>
  <c r="P42" i="1" s="1"/>
  <c r="R42" i="1" s="1"/>
  <c r="O41" i="1"/>
  <c r="H41" i="1"/>
  <c r="P41" i="1" s="1"/>
  <c r="R41" i="1" s="1"/>
  <c r="O40" i="1"/>
  <c r="H40" i="1"/>
  <c r="P40" i="1" s="1"/>
  <c r="R40" i="1" s="1"/>
  <c r="O39" i="1"/>
  <c r="H39" i="1"/>
  <c r="P39" i="1" s="1"/>
  <c r="O38" i="1"/>
  <c r="H38" i="1"/>
  <c r="P38" i="1" s="1"/>
  <c r="O37" i="1"/>
  <c r="H37" i="1"/>
  <c r="O36" i="1"/>
  <c r="H36" i="1"/>
  <c r="O35" i="1"/>
  <c r="H35" i="1"/>
  <c r="O34" i="1"/>
  <c r="H34" i="1"/>
  <c r="O33" i="1"/>
  <c r="H33" i="1"/>
  <c r="O32" i="1"/>
  <c r="H32" i="1"/>
  <c r="O31" i="1"/>
  <c r="H31" i="1"/>
  <c r="H30" i="1"/>
  <c r="H29" i="1"/>
  <c r="O28" i="1"/>
  <c r="H28" i="1"/>
  <c r="O27" i="1"/>
  <c r="H27" i="1"/>
  <c r="O26" i="1"/>
  <c r="H26" i="1"/>
  <c r="O25" i="1"/>
  <c r="H25" i="1"/>
  <c r="O24" i="1"/>
  <c r="H24" i="1"/>
  <c r="O23" i="1"/>
  <c r="H23" i="1"/>
  <c r="O22" i="1"/>
  <c r="H22" i="1"/>
  <c r="O21" i="1"/>
  <c r="H21" i="1"/>
  <c r="O20" i="1"/>
  <c r="H20" i="1"/>
  <c r="O19" i="1"/>
  <c r="H19" i="1"/>
  <c r="O18" i="1"/>
  <c r="H18" i="1"/>
  <c r="O17" i="1"/>
  <c r="H17" i="1"/>
  <c r="O16" i="1"/>
  <c r="H16" i="1"/>
  <c r="O15" i="1"/>
  <c r="H15" i="1"/>
  <c r="H14" i="1"/>
  <c r="H13" i="1"/>
  <c r="O11" i="1"/>
  <c r="H11" i="1"/>
  <c r="O10" i="1"/>
  <c r="H10" i="1"/>
  <c r="H9" i="1"/>
  <c r="O8" i="1"/>
  <c r="H8" i="1"/>
  <c r="O7" i="1"/>
  <c r="H7" i="1"/>
  <c r="O6" i="1"/>
  <c r="H6" i="1"/>
  <c r="H5" i="1"/>
  <c r="T2" i="1"/>
  <c r="P13" i="1" l="1"/>
  <c r="P35" i="1"/>
  <c r="R35" i="1" s="1"/>
  <c r="P33" i="1"/>
  <c r="P31" i="1"/>
  <c r="P30" i="1"/>
  <c r="P29" i="1"/>
  <c r="P28" i="1"/>
  <c r="P20" i="1"/>
  <c r="P7" i="1"/>
  <c r="P6" i="1"/>
  <c r="P5" i="1"/>
  <c r="P21" i="1"/>
  <c r="P37" i="1"/>
  <c r="P9" i="1"/>
  <c r="P36" i="1"/>
  <c r="P34" i="1"/>
  <c r="P32" i="1"/>
  <c r="P27" i="1"/>
  <c r="P26" i="1"/>
  <c r="P25" i="1"/>
  <c r="P24" i="1"/>
  <c r="P23" i="1"/>
  <c r="P22" i="1"/>
  <c r="P19" i="1"/>
  <c r="P18" i="1"/>
  <c r="P17" i="1"/>
  <c r="P16" i="1"/>
  <c r="P15" i="1"/>
  <c r="P14" i="1"/>
  <c r="P12" i="1"/>
  <c r="P11" i="1"/>
  <c r="P10" i="1"/>
  <c r="P8" i="1"/>
  <c r="T3" i="1" l="1"/>
  <c r="T5" i="1" s="1"/>
  <c r="R34" i="1" l="1"/>
  <c r="R36" i="1"/>
  <c r="R39" i="1"/>
  <c r="R32" i="1"/>
  <c r="R37" i="1"/>
  <c r="R38" i="1"/>
  <c r="R31" i="1"/>
  <c r="R33" i="1"/>
  <c r="R30" i="1"/>
  <c r="R29" i="1"/>
  <c r="R27" i="1"/>
  <c r="R28" i="1"/>
  <c r="R25" i="1"/>
  <c r="R26" i="1"/>
  <c r="R23" i="1"/>
  <c r="R24" i="1"/>
  <c r="R21" i="1"/>
  <c r="R22" i="1"/>
  <c r="R19" i="1"/>
  <c r="R20" i="1"/>
  <c r="R17" i="1"/>
  <c r="R18" i="1"/>
  <c r="R15" i="1"/>
  <c r="R16" i="1"/>
  <c r="R12" i="1"/>
  <c r="R14" i="1"/>
  <c r="R11" i="1"/>
  <c r="R13" i="1"/>
  <c r="R9" i="1"/>
  <c r="R8" i="1"/>
  <c r="R5" i="1"/>
  <c r="R6" i="1"/>
  <c r="R7" i="1"/>
  <c r="R10" i="1"/>
</calcChain>
</file>

<file path=xl/sharedStrings.xml><?xml version="1.0" encoding="utf-8"?>
<sst xmlns="http://schemas.openxmlformats.org/spreadsheetml/2006/main" count="228" uniqueCount="116">
  <si>
    <t>FAEX · TECNIFICACIÓN 2026 · CONTROL DE PUNTOS ATLETAS · CIRCULAR 082/2026</t>
  </si>
  <si>
    <t>RESUMEN</t>
  </si>
  <si>
    <t>Introducir los puntos validados en A1/A2, B y C. La hoja suma la base y aplica automáticamente el coeficiente elegido.</t>
  </si>
  <si>
    <t>Nº atletas</t>
  </si>
  <si>
    <t>Atleta</t>
  </si>
  <si>
    <t>Ayuda estimada (€)</t>
  </si>
  <si>
    <t>Total puntos finales</t>
  </si>
  <si>
    <t>Categoría</t>
  </si>
  <si>
    <t>Club</t>
  </si>
  <si>
    <t>Mérito A · 1º</t>
  </si>
  <si>
    <t>Pts A1</t>
  </si>
  <si>
    <t>Mérito A · 2º</t>
  </si>
  <si>
    <t>Pts A2</t>
  </si>
  <si>
    <t>Total A</t>
  </si>
  <si>
    <t>Mérito B · Selección</t>
  </si>
  <si>
    <t>Pts B</t>
  </si>
  <si>
    <t>Mérito C · Récord</t>
  </si>
  <si>
    <t>Pts C</t>
  </si>
  <si>
    <t>Puntos base</t>
  </si>
  <si>
    <t>Nivel coef.</t>
  </si>
  <si>
    <t>Coeficiente</t>
  </si>
  <si>
    <t>PUNTOS FINALES</t>
  </si>
  <si>
    <t>Observaciones</t>
  </si>
  <si>
    <t>AYUDA EST. €</t>
  </si>
  <si>
    <t>Presupuesto atletas (€)</t>
  </si>
  <si>
    <t>CANDELA PEREZ DE PEÑA</t>
  </si>
  <si>
    <t>Sub18</t>
  </si>
  <si>
    <t>INDEPENDIENTE</t>
  </si>
  <si>
    <t>Valor del punto (€)</t>
  </si>
  <si>
    <t>SAMIRA ZARHLOUL SANCHEZ </t>
  </si>
  <si>
    <t>Absoluta</t>
  </si>
  <si>
    <t>Mínima de repesca Cto. España pista</t>
  </si>
  <si>
    <t>C</t>
  </si>
  <si>
    <t>CARLOS ALBARRAN VILLALON</t>
  </si>
  <si>
    <t>Sub23</t>
  </si>
  <si>
    <t>1ª convocatoria Selección Extremeña Absoluta/Sub23: CC (Top15), Trail (Top15) o pista</t>
  </si>
  <si>
    <t>Récord Extremadura relevos 4x100/4x400/mixtos</t>
  </si>
  <si>
    <t>MARTIN GONZALEZ MUÑOZ</t>
  </si>
  <si>
    <t>ARTE FISICO</t>
  </si>
  <si>
    <t>Top 15 ruta / trail / marcha / campo a través</t>
  </si>
  <si>
    <t>Mínima A oficial Cto. España individual pista</t>
  </si>
  <si>
    <t>CONCEPCION HIDALGO BARRANTES</t>
  </si>
  <si>
    <t>PABLO OLIVERA MORENO</t>
  </si>
  <si>
    <t>Sub20</t>
  </si>
  <si>
    <t>IKER FLORES HERNANDEZ</t>
  </si>
  <si>
    <t>LAURA ORDIALES PAZOS</t>
  </si>
  <si>
    <t>Medalla Cto. España Absoluto / Sub23</t>
  </si>
  <si>
    <t>B</t>
  </si>
  <si>
    <t>MARIO PACHECO NUÑEZ</t>
  </si>
  <si>
    <t>ROBERTO AMBROSIO GUILLEN</t>
  </si>
  <si>
    <t>CARLOS PEDROSA PLAZA</t>
  </si>
  <si>
    <t>DAVID GARCIA ZURITA</t>
  </si>
  <si>
    <t>Récord España relevos 4x100/4x400/mixtos</t>
  </si>
  <si>
    <t>A1</t>
  </si>
  <si>
    <t>ELSA ALVARADO GALAN</t>
  </si>
  <si>
    <t>Medalla Cto. España Sub20 / Sub18</t>
  </si>
  <si>
    <t>ANDREA BUENAVIDA COTRINA</t>
  </si>
  <si>
    <t>Top 8 Absoluto / Sub23 en pista</t>
  </si>
  <si>
    <t>SAMUEL BARRADAS MENDEZ</t>
  </si>
  <si>
    <t>1ª convocatoria Selección Extremeña Sub20: CC/Trail/Marcha y Top15</t>
  </si>
  <si>
    <t>DAVID BARROSO BRAVO</t>
  </si>
  <si>
    <t>CAPEX</t>
  </si>
  <si>
    <t>El relevo no es individual</t>
  </si>
  <si>
    <t>Récord Extremadura individual prueba olímpica</t>
  </si>
  <si>
    <t>EDUARDO PEREZ GONZALEZ</t>
  </si>
  <si>
    <t>JORGE HERNANDEZ GOMEZ</t>
  </si>
  <si>
    <t>PAULA JIMENEZ TORIBIO</t>
  </si>
  <si>
    <t>CANDELA MANCHON DAVILA</t>
  </si>
  <si>
    <t>OSCAR GAITAN MORDILLO</t>
  </si>
  <si>
    <t>CARLA ARCE PEREIRA</t>
  </si>
  <si>
    <t>ATLETISMO BILBAO</t>
  </si>
  <si>
    <t>NO PARTICIPACION EN CROSS</t>
  </si>
  <si>
    <t>PAULA CARREIRA MARIN</t>
  </si>
  <si>
    <t>JORGE GONZALEZ RIVERA</t>
  </si>
  <si>
    <t>Cto. España Medio Maratón Absoluto</t>
  </si>
  <si>
    <t>Cto. España Campo a Través Absoluto/14º</t>
  </si>
  <si>
    <t>SSAA – Campo a Través, Absoluta</t>
  </si>
  <si>
    <t>Récord acreditado Medio Maratón (NO Olimpico)</t>
  </si>
  <si>
    <t>MATILDE PINEDA RODRIGUEZ</t>
  </si>
  <si>
    <t>Cto. España por SSAA, Logroño</t>
  </si>
  <si>
    <t>SERGIO ACEVEDO RASERO</t>
  </si>
  <si>
    <t>Cto. España Short Track – Longitud Sub18</t>
  </si>
  <si>
    <t>LAURA GARCIA CORTES</t>
  </si>
  <si>
    <t>Cto. España Sub20, Albacete 18/07/2026</t>
  </si>
  <si>
    <t>HUGO COSCARON LORENZO</t>
  </si>
  <si>
    <t>Selección Extremeña</t>
  </si>
  <si>
    <t>BRUNO RAMOS ROMO</t>
  </si>
  <si>
    <t>RUBEN FERNANDEZ GARCÍA</t>
  </si>
  <si>
    <t>ISMAEL GORDILLO CHACON</t>
  </si>
  <si>
    <t>JORGE BECERRA VAQUERO</t>
  </si>
  <si>
    <t>Mª CARMEN CHAVES LLAMAZARES</t>
  </si>
  <si>
    <t>Top 15 ruta  (5K) MERIDA</t>
  </si>
  <si>
    <t>LUIS J. VICENTE GARCÍA</t>
  </si>
  <si>
    <t>Top 8 Sub20 / Sub18 en pista (7º)</t>
  </si>
  <si>
    <t>Top 8 Sub20 / Sub18 en pista (6º)</t>
  </si>
  <si>
    <t>FABIOLA PRIETO GONZALEZ</t>
  </si>
  <si>
    <t>RECORD Extremadura ST Altura</t>
  </si>
  <si>
    <t>A2</t>
  </si>
  <si>
    <t xml:space="preserve">Cto. España Sub20 Verano </t>
  </si>
  <si>
    <t xml:space="preserve">Cto. España Sub20 Invierno </t>
  </si>
  <si>
    <t>Cto. España KV Sub18</t>
  </si>
  <si>
    <t>Cto. España Trail en línea Sub18</t>
  </si>
  <si>
    <t>2.ª convocatoria – Pista AL</t>
  </si>
  <si>
    <t>Mínima Cto. España pista</t>
  </si>
  <si>
    <t>C.A Tenerife Caja Canarias</t>
  </si>
  <si>
    <t>AT. BADAJOZ</t>
  </si>
  <si>
    <t>CEA TENERIFE 1984</t>
  </si>
  <si>
    <t>AT. MITREO</t>
  </si>
  <si>
    <t>ESC. AT. PLASENCIA</t>
  </si>
  <si>
    <t>AT. OLIVENZA</t>
  </si>
  <si>
    <t>BIDEZABAL AT. TALDEA</t>
  </si>
  <si>
    <t>AT. NAVALMORAL</t>
  </si>
  <si>
    <t>AT. CAMPISUR</t>
  </si>
  <si>
    <t>CIUDAD DE LUGONES</t>
  </si>
  <si>
    <t>AT. FREGENAL</t>
  </si>
  <si>
    <t>C.A. LA SERENA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</si>
</sst>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5">
    <font>
      <sz val="11"/>
      <name val="Carlito"/>
      <charset val="134"/>
    </font>
    <font>
      <b/>
      <sz val="14"/>
      <color rgb="FFFFFFFF"/>
      <name val="Carlito"/>
      <charset val="134"/>
    </font>
    <font>
      <b/>
      <sz val="11"/>
      <color rgb="FFFFFFFF"/>
      <name val="Carlito"/>
      <charset val="134"/>
    </font>
    <font>
      <i/>
      <sz val="11"/>
      <color rgb="FF1F1F1F"/>
      <name val="Carlito"/>
      <charset val="134"/>
    </font>
    <font>
      <sz val="11"/>
      <color rgb="FFFF0000"/>
      <name val="Carlito"/>
      <charset val="134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9EAF7"/>
        <bgColor indexed="64"/>
      </patternFill>
    </fill>
  </fills>
  <borders count="15">
    <border>
      <left/>
      <right/>
      <top/>
      <bottom/>
      <diagonal/>
    </border>
    <border>
      <left style="thin">
        <color rgb="FFD9D9D9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/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4" fontId="0" fillId="0" borderId="12" xfId="0" applyNumberFormat="1" applyBorder="1"/>
    <xf numFmtId="2" fontId="0" fillId="0" borderId="0" xfId="0" applyNumberFormat="1" applyAlignment="1">
      <alignment wrapText="1"/>
    </xf>
    <xf numFmtId="164" fontId="0" fillId="0" borderId="5" xfId="0" applyNumberFormat="1" applyBorder="1" applyAlignment="1">
      <alignment wrapText="1"/>
    </xf>
    <xf numFmtId="0" fontId="0" fillId="0" borderId="13" xfId="0" applyBorder="1"/>
    <xf numFmtId="4" fontId="0" fillId="0" borderId="14" xfId="0" applyNumberFormat="1" applyBorder="1"/>
    <xf numFmtId="2" fontId="0" fillId="0" borderId="7" xfId="0" applyNumberFormat="1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4" xfId="0" applyBorder="1"/>
    <xf numFmtId="0" fontId="4" fillId="0" borderId="0" xfId="0" applyFont="1"/>
    <xf numFmtId="0" fontId="4" fillId="0" borderId="0" xfId="0" applyFont="1" applyAlignment="1">
      <alignment wrapText="1"/>
    </xf>
    <xf numFmtId="0" fontId="1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Atletas" displayName="TablaAtletas" ref="A4:R42" totalsRowShown="0">
  <tableColumns count="18">
    <tableColumn id="1" xr3:uid="{00000000-0010-0000-0000-000001000000}" name="Atleta"/>
    <tableColumn id="2" xr3:uid="{00000000-0010-0000-0000-000002000000}" name="Categoría"/>
    <tableColumn id="3" xr3:uid="{00000000-0010-0000-0000-000003000000}" name="Club"/>
    <tableColumn id="4" xr3:uid="{00000000-0010-0000-0000-000004000000}" name="Mérito A · 1º"/>
    <tableColumn id="5" xr3:uid="{00000000-0010-0000-0000-000005000000}" name="Pts A1"/>
    <tableColumn id="6" xr3:uid="{00000000-0010-0000-0000-000006000000}" name="Mérito A · 2º"/>
    <tableColumn id="7" xr3:uid="{00000000-0010-0000-0000-000007000000}" name="Pts A2"/>
    <tableColumn id="8" xr3:uid="{00000000-0010-0000-0000-000008000000}" name="Total A">
      <calculatedColumnFormula>SUM(E5,G5)</calculatedColumnFormula>
    </tableColumn>
    <tableColumn id="9" xr3:uid="{00000000-0010-0000-0000-000009000000}" name="Mérito B · Selección"/>
    <tableColumn id="10" xr3:uid="{00000000-0010-0000-0000-00000A000000}" name="Pts B"/>
    <tableColumn id="11" xr3:uid="{00000000-0010-0000-0000-00000B000000}" name="Mérito C · Récord"/>
    <tableColumn id="12" xr3:uid="{00000000-0010-0000-0000-00000C000000}" name="Pts C"/>
    <tableColumn id="13" xr3:uid="{00000000-0010-0000-0000-00000D000000}" name="Puntos base">
      <calculatedColumnFormula>SUM(H5,J5,L5)</calculatedColumnFormula>
    </tableColumn>
    <tableColumn id="14" xr3:uid="{00000000-0010-0000-0000-00000E000000}" name="Nivel coef."/>
    <tableColumn id="15" xr3:uid="{00000000-0010-0000-0000-00000F000000}" name="Coeficiente">
      <calculatedColumnFormula>IF(N5="A1",2,IF(N5="A2",1.75,IF(N5="A3",1.5,IF(N5="B",1.25,IF(N5="C",1,"")))))</calculatedColumnFormula>
    </tableColumn>
    <tableColumn id="16" xr3:uid="{00000000-0010-0000-0000-000010000000}" name="PUNTOS FINALES">
      <calculatedColumnFormula>IF(OR(M5="",O5=""),"",M5*O5)</calculatedColumnFormula>
    </tableColumn>
    <tableColumn id="17" xr3:uid="{00000000-0010-0000-0000-000011000000}" name="Observaciones"/>
    <tableColumn id="18" xr3:uid="{00000000-0010-0000-0000-000012000000}" name="AYUDA EST. €">
      <calculatedColumnFormula>IF(P5="","",P5*$T$5)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2"/>
  <sheetViews>
    <sheetView tabSelected="1" zoomScale="110" zoomScaleNormal="110" workbookViewId="0">
      <selection activeCell="J32" sqref="A32:XFD32"/>
    </sheetView>
  </sheetViews>
  <sheetFormatPr baseColWidth="10" defaultColWidth="9" defaultRowHeight="13.5"/>
  <cols>
    <col min="1" max="1" width="33.625" customWidth="1"/>
    <col min="2" max="2" width="11.625" bestFit="1" customWidth="1"/>
    <col min="3" max="3" width="20" customWidth="1"/>
    <col min="4" max="4" width="34.875" customWidth="1"/>
    <col min="5" max="5" width="9" customWidth="1"/>
    <col min="6" max="6" width="34.875" customWidth="1"/>
    <col min="7" max="7" width="9" customWidth="1"/>
    <col min="8" max="8" width="10" customWidth="1"/>
    <col min="9" max="9" width="35" customWidth="1"/>
    <col min="10" max="10" width="9" customWidth="1"/>
    <col min="11" max="11" width="35" customWidth="1"/>
    <col min="12" max="12" width="9" customWidth="1"/>
    <col min="13" max="13" width="12" customWidth="1"/>
    <col min="14" max="15" width="11" customWidth="1"/>
    <col min="16" max="16" width="14" customWidth="1"/>
    <col min="17" max="17" width="34" customWidth="1"/>
    <col min="18" max="18" width="14" customWidth="1"/>
    <col min="19" max="19" width="27.25" bestFit="1" customWidth="1"/>
    <col min="20" max="20" width="9.625" bestFit="1" customWidth="1"/>
  </cols>
  <sheetData>
    <row r="1" spans="1:22" ht="18.7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S1" s="22" t="s">
        <v>1</v>
      </c>
      <c r="T1" s="22"/>
      <c r="U1" s="22"/>
      <c r="V1" s="22"/>
    </row>
    <row r="2" spans="1:22">
      <c r="A2" s="23" t="s">
        <v>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S2" s="8" t="s">
        <v>3</v>
      </c>
      <c r="T2" s="9">
        <f>COUNTA(A5:A42)</f>
        <v>35</v>
      </c>
      <c r="U2" t="s">
        <v>4</v>
      </c>
      <c r="V2" t="s">
        <v>5</v>
      </c>
    </row>
    <row r="3" spans="1:22">
      <c r="S3" s="10" t="s">
        <v>6</v>
      </c>
      <c r="T3" s="11">
        <f>SUM(P5:P42)</f>
        <v>384.5</v>
      </c>
    </row>
    <row r="4" spans="1:22" ht="27">
      <c r="A4" s="1" t="s">
        <v>4</v>
      </c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I4" s="2" t="s">
        <v>14</v>
      </c>
      <c r="J4" s="2" t="s">
        <v>15</v>
      </c>
      <c r="K4" s="2" t="s">
        <v>16</v>
      </c>
      <c r="L4" s="2" t="s">
        <v>17</v>
      </c>
      <c r="M4" s="2" t="s">
        <v>18</v>
      </c>
      <c r="N4" s="2" t="s">
        <v>19</v>
      </c>
      <c r="O4" s="2" t="s">
        <v>20</v>
      </c>
      <c r="P4" s="2" t="s">
        <v>21</v>
      </c>
      <c r="Q4" s="2" t="s">
        <v>22</v>
      </c>
      <c r="R4" s="3" t="s">
        <v>23</v>
      </c>
      <c r="S4" s="10" t="s">
        <v>24</v>
      </c>
      <c r="T4" s="12">
        <v>5000</v>
      </c>
    </row>
    <row r="5" spans="1:22">
      <c r="A5" s="4" t="s">
        <v>25</v>
      </c>
      <c r="B5" s="5" t="s">
        <v>26</v>
      </c>
      <c r="C5" s="5" t="s">
        <v>27</v>
      </c>
      <c r="D5" s="5">
        <v>0</v>
      </c>
      <c r="E5" s="5">
        <v>0</v>
      </c>
      <c r="F5" s="5"/>
      <c r="G5" s="5">
        <v>0</v>
      </c>
      <c r="H5" s="5">
        <f t="shared" ref="H5:H40" si="0">SUM(E5,G5)</f>
        <v>0</v>
      </c>
      <c r="I5" s="5"/>
      <c r="J5" s="5">
        <v>0</v>
      </c>
      <c r="K5" s="5"/>
      <c r="L5" s="5">
        <v>0</v>
      </c>
      <c r="M5" s="5">
        <f t="shared" ref="M5:M40" si="1">SUM(H5,J5,L5)</f>
        <v>0</v>
      </c>
      <c r="N5" s="5"/>
      <c r="O5" s="13">
        <v>0</v>
      </c>
      <c r="P5" s="13">
        <f t="shared" ref="P5:P40" si="2">IF(OR(M5="",O5=""),"",M5*O5)</f>
        <v>0</v>
      </c>
      <c r="Q5" s="5"/>
      <c r="R5" s="14">
        <f t="shared" ref="R5:R40" si="3">IF(P5="","",P5*$T$5)</f>
        <v>0</v>
      </c>
      <c r="S5" s="15" t="s">
        <v>28</v>
      </c>
      <c r="T5" s="16">
        <f>IF(T3=0,"",T4/T3)</f>
        <v>13.003901170351105</v>
      </c>
    </row>
    <row r="6" spans="1:22" ht="27">
      <c r="A6" s="4" t="s">
        <v>29</v>
      </c>
      <c r="B6" s="5" t="s">
        <v>30</v>
      </c>
      <c r="C6" s="5" t="s">
        <v>104</v>
      </c>
      <c r="D6" s="5">
        <v>0</v>
      </c>
      <c r="E6" s="5">
        <v>0</v>
      </c>
      <c r="F6" s="5" t="s">
        <v>31</v>
      </c>
      <c r="G6" s="5">
        <v>1</v>
      </c>
      <c r="H6" s="5">
        <f t="shared" si="0"/>
        <v>1</v>
      </c>
      <c r="I6" s="5"/>
      <c r="J6" s="5">
        <v>0</v>
      </c>
      <c r="K6" s="5"/>
      <c r="L6" s="5">
        <v>0</v>
      </c>
      <c r="M6" s="5">
        <f t="shared" si="1"/>
        <v>1</v>
      </c>
      <c r="N6" s="5" t="s">
        <v>32</v>
      </c>
      <c r="O6" s="13">
        <f t="shared" ref="O6:O40" si="4">IF(N6="A1",2,IF(N6="A2",1.75,IF(N6="A3",1.5,IF(N6="B",1.25,IF(N6="C",1,"")))))</f>
        <v>1</v>
      </c>
      <c r="P6" s="13">
        <f t="shared" si="2"/>
        <v>1</v>
      </c>
      <c r="Q6" s="5"/>
      <c r="R6" s="14">
        <f t="shared" si="3"/>
        <v>13.003901170351105</v>
      </c>
    </row>
    <row r="7" spans="1:22" ht="40.5">
      <c r="A7" s="4" t="s">
        <v>33</v>
      </c>
      <c r="B7" s="5" t="s">
        <v>34</v>
      </c>
      <c r="C7" s="5" t="s">
        <v>105</v>
      </c>
      <c r="D7" s="5">
        <v>0</v>
      </c>
      <c r="E7" s="5">
        <v>0</v>
      </c>
      <c r="F7" s="5"/>
      <c r="G7" s="5">
        <v>0</v>
      </c>
      <c r="H7" s="5">
        <f t="shared" si="0"/>
        <v>0</v>
      </c>
      <c r="I7" s="5" t="s">
        <v>35</v>
      </c>
      <c r="J7" s="5">
        <v>5</v>
      </c>
      <c r="K7" s="5" t="s">
        <v>36</v>
      </c>
      <c r="L7" s="5">
        <v>2</v>
      </c>
      <c r="M7" s="5">
        <f t="shared" si="1"/>
        <v>7</v>
      </c>
      <c r="N7" s="5" t="s">
        <v>32</v>
      </c>
      <c r="O7" s="13">
        <f t="shared" si="4"/>
        <v>1</v>
      </c>
      <c r="P7" s="13">
        <f t="shared" si="2"/>
        <v>7</v>
      </c>
      <c r="Q7" s="5"/>
      <c r="R7" s="14">
        <f t="shared" si="3"/>
        <v>91.027308192457738</v>
      </c>
    </row>
    <row r="8" spans="1:22" ht="27">
      <c r="A8" s="4" t="s">
        <v>37</v>
      </c>
      <c r="B8" s="5" t="s">
        <v>26</v>
      </c>
      <c r="C8" s="5" t="s">
        <v>38</v>
      </c>
      <c r="D8" s="5" t="s">
        <v>39</v>
      </c>
      <c r="E8" s="5">
        <v>4</v>
      </c>
      <c r="F8" s="5" t="s">
        <v>40</v>
      </c>
      <c r="G8" s="5">
        <v>4</v>
      </c>
      <c r="H8" s="5">
        <f t="shared" si="0"/>
        <v>8</v>
      </c>
      <c r="I8" s="5"/>
      <c r="J8" s="5">
        <v>0</v>
      </c>
      <c r="K8" s="5"/>
      <c r="L8" s="5">
        <v>0</v>
      </c>
      <c r="M8" s="5">
        <f t="shared" si="1"/>
        <v>8</v>
      </c>
      <c r="N8" s="5" t="s">
        <v>32</v>
      </c>
      <c r="O8" s="13">
        <f t="shared" si="4"/>
        <v>1</v>
      </c>
      <c r="P8" s="13">
        <f t="shared" si="2"/>
        <v>8</v>
      </c>
      <c r="Q8" s="5"/>
      <c r="R8" s="14">
        <f t="shared" si="3"/>
        <v>104.03120936280884</v>
      </c>
    </row>
    <row r="9" spans="1:22" ht="40.5">
      <c r="A9" s="4" t="s">
        <v>41</v>
      </c>
      <c r="B9" s="5" t="s">
        <v>30</v>
      </c>
      <c r="C9" s="5" t="s">
        <v>106</v>
      </c>
      <c r="D9" s="5"/>
      <c r="E9" s="5"/>
      <c r="F9" s="5"/>
      <c r="G9" s="5"/>
      <c r="H9" s="5">
        <f t="shared" si="0"/>
        <v>0</v>
      </c>
      <c r="I9" s="5" t="s">
        <v>35</v>
      </c>
      <c r="J9" s="5">
        <v>5</v>
      </c>
      <c r="K9" s="5"/>
      <c r="L9" s="5"/>
      <c r="M9" s="5">
        <f t="shared" si="1"/>
        <v>5</v>
      </c>
      <c r="N9" s="5" t="s">
        <v>32</v>
      </c>
      <c r="O9" s="13">
        <f t="shared" si="4"/>
        <v>1</v>
      </c>
      <c r="P9" s="13">
        <f t="shared" si="2"/>
        <v>5</v>
      </c>
      <c r="Q9" s="5"/>
      <c r="R9" s="14">
        <f t="shared" si="3"/>
        <v>65.019505851755525</v>
      </c>
    </row>
    <row r="10" spans="1:22" ht="27">
      <c r="A10" s="4" t="s">
        <v>42</v>
      </c>
      <c r="B10" s="5" t="s">
        <v>43</v>
      </c>
      <c r="C10" s="5" t="s">
        <v>107</v>
      </c>
      <c r="D10" s="5"/>
      <c r="E10" s="5"/>
      <c r="F10" s="5" t="s">
        <v>40</v>
      </c>
      <c r="G10" s="5">
        <v>3</v>
      </c>
      <c r="H10" s="5">
        <f t="shared" si="0"/>
        <v>3</v>
      </c>
      <c r="I10" s="5"/>
      <c r="J10" s="5"/>
      <c r="K10" s="5"/>
      <c r="L10" s="5"/>
      <c r="M10" s="5">
        <f t="shared" si="1"/>
        <v>3</v>
      </c>
      <c r="N10" s="5" t="s">
        <v>32</v>
      </c>
      <c r="O10" s="13">
        <f t="shared" si="4"/>
        <v>1</v>
      </c>
      <c r="P10" s="13">
        <f t="shared" si="2"/>
        <v>3</v>
      </c>
      <c r="Q10" s="5"/>
      <c r="R10" s="14">
        <f t="shared" si="3"/>
        <v>39.011703511053312</v>
      </c>
    </row>
    <row r="11" spans="1:22" ht="40.5">
      <c r="A11" s="4" t="s">
        <v>44</v>
      </c>
      <c r="B11" s="5" t="s">
        <v>43</v>
      </c>
      <c r="C11" s="5" t="s">
        <v>108</v>
      </c>
      <c r="D11" s="5" t="s">
        <v>39</v>
      </c>
      <c r="E11" s="5">
        <v>4</v>
      </c>
      <c r="F11" s="5"/>
      <c r="G11" s="5"/>
      <c r="H11" s="5">
        <f t="shared" si="0"/>
        <v>4</v>
      </c>
      <c r="I11" s="5" t="s">
        <v>35</v>
      </c>
      <c r="J11" s="5">
        <v>5</v>
      </c>
      <c r="K11" s="5"/>
      <c r="L11" s="5"/>
      <c r="M11" s="5">
        <f t="shared" si="1"/>
        <v>9</v>
      </c>
      <c r="N11" s="5" t="s">
        <v>32</v>
      </c>
      <c r="O11" s="13">
        <f t="shared" si="4"/>
        <v>1</v>
      </c>
      <c r="P11" s="13">
        <f t="shared" si="2"/>
        <v>9</v>
      </c>
      <c r="Q11" s="5"/>
      <c r="R11" s="14">
        <f t="shared" si="3"/>
        <v>117.03511053315994</v>
      </c>
    </row>
    <row r="12" spans="1:22" ht="40.5">
      <c r="A12" s="4" t="s">
        <v>45</v>
      </c>
      <c r="B12" s="5" t="s">
        <v>34</v>
      </c>
      <c r="C12" s="5" t="s">
        <v>38</v>
      </c>
      <c r="D12" s="5" t="s">
        <v>46</v>
      </c>
      <c r="E12" s="5">
        <v>9</v>
      </c>
      <c r="F12" s="5" t="s">
        <v>39</v>
      </c>
      <c r="G12" s="5">
        <v>4</v>
      </c>
      <c r="H12" s="5">
        <f>SUM(E12,G12)</f>
        <v>13</v>
      </c>
      <c r="I12" s="5" t="s">
        <v>35</v>
      </c>
      <c r="J12" s="5">
        <v>5</v>
      </c>
      <c r="K12" s="5"/>
      <c r="L12" s="5"/>
      <c r="M12" s="5">
        <f>SUM(H12,J12,L12)</f>
        <v>18</v>
      </c>
      <c r="N12" s="5" t="s">
        <v>47</v>
      </c>
      <c r="O12" s="13">
        <f>IF(N12="A1",2,IF(N12="A2",1.75,IF(N12="A3",1.5,IF(N12="B",1.25,IF(N12="C",1,"")))))</f>
        <v>1.25</v>
      </c>
      <c r="P12" s="13">
        <f>IF(OR(M12="",O12=""),"",M12*O12)</f>
        <v>22.5</v>
      </c>
      <c r="Q12" s="5"/>
      <c r="R12" s="14">
        <f>IF(P12="","",P12*$T$5)</f>
        <v>292.58777633289986</v>
      </c>
    </row>
    <row r="13" spans="1:22" ht="40.5">
      <c r="A13" s="4" t="s">
        <v>48</v>
      </c>
      <c r="B13" s="5" t="s">
        <v>34</v>
      </c>
      <c r="C13" s="5" t="s">
        <v>109</v>
      </c>
      <c r="D13" s="5"/>
      <c r="E13" s="5"/>
      <c r="F13" s="5"/>
      <c r="G13" s="5"/>
      <c r="H13" s="5">
        <f t="shared" si="0"/>
        <v>0</v>
      </c>
      <c r="I13" s="5" t="s">
        <v>35</v>
      </c>
      <c r="J13" s="5">
        <v>5</v>
      </c>
      <c r="K13" s="5"/>
      <c r="L13" s="5"/>
      <c r="M13" s="5">
        <f t="shared" si="1"/>
        <v>5</v>
      </c>
      <c r="N13" s="5" t="s">
        <v>32</v>
      </c>
      <c r="O13" s="13">
        <f>IF(N13="A1",2,IF(N13="A2",1.75,IF(N13="A3",1.5,IF(N13="B",1.25,IF(N13="C",1,"")))))</f>
        <v>1</v>
      </c>
      <c r="P13" s="13">
        <f>IF(OR(M13="",O13=""),"",M13*O13)</f>
        <v>5</v>
      </c>
      <c r="Q13" s="5"/>
      <c r="R13" s="14">
        <f t="shared" si="3"/>
        <v>65.019505851755525</v>
      </c>
    </row>
    <row r="14" spans="1:22" ht="40.5">
      <c r="A14" s="4" t="s">
        <v>49</v>
      </c>
      <c r="B14" s="5" t="s">
        <v>34</v>
      </c>
      <c r="C14" s="5" t="s">
        <v>38</v>
      </c>
      <c r="D14" s="5"/>
      <c r="E14" s="5"/>
      <c r="F14" s="5"/>
      <c r="G14" s="5"/>
      <c r="H14" s="5">
        <f t="shared" si="0"/>
        <v>0</v>
      </c>
      <c r="I14" s="5" t="s">
        <v>35</v>
      </c>
      <c r="J14" s="5">
        <v>5</v>
      </c>
      <c r="K14" s="5"/>
      <c r="L14" s="5"/>
      <c r="M14" s="5">
        <f t="shared" si="1"/>
        <v>5</v>
      </c>
      <c r="N14" s="5" t="s">
        <v>32</v>
      </c>
      <c r="O14" s="13">
        <f>IF(N14="A1",2,IF(N14="A2",1.75,IF(N14="A3",1.5,IF(N14="B",1.25,IF(N14="C",1,"")))))</f>
        <v>1</v>
      </c>
      <c r="P14" s="13">
        <f t="shared" si="2"/>
        <v>5</v>
      </c>
      <c r="Q14" s="5"/>
      <c r="R14" s="14">
        <f t="shared" si="3"/>
        <v>65.019505851755525</v>
      </c>
    </row>
    <row r="15" spans="1:22" ht="27">
      <c r="A15" s="4" t="s">
        <v>50</v>
      </c>
      <c r="B15" s="5" t="s">
        <v>26</v>
      </c>
      <c r="C15" s="5" t="s">
        <v>38</v>
      </c>
      <c r="D15" s="5" t="s">
        <v>39</v>
      </c>
      <c r="E15" s="5">
        <v>4</v>
      </c>
      <c r="F15" s="5" t="s">
        <v>39</v>
      </c>
      <c r="G15" s="5">
        <v>4</v>
      </c>
      <c r="H15" s="5">
        <f t="shared" si="0"/>
        <v>8</v>
      </c>
      <c r="K15" s="5"/>
      <c r="L15" s="5"/>
      <c r="M15" s="5">
        <f>SUM(H15,J15,L15)</f>
        <v>8</v>
      </c>
      <c r="N15" s="5" t="s">
        <v>32</v>
      </c>
      <c r="O15" s="13">
        <f t="shared" si="4"/>
        <v>1</v>
      </c>
      <c r="P15" s="13">
        <f t="shared" si="2"/>
        <v>8</v>
      </c>
      <c r="Q15" s="5"/>
      <c r="R15" s="14">
        <f t="shared" si="3"/>
        <v>104.03120936280884</v>
      </c>
    </row>
    <row r="16" spans="1:22" ht="27">
      <c r="A16" s="4" t="s">
        <v>51</v>
      </c>
      <c r="B16" s="5" t="s">
        <v>34</v>
      </c>
      <c r="C16" s="5" t="s">
        <v>105</v>
      </c>
      <c r="D16" s="5" t="s">
        <v>46</v>
      </c>
      <c r="E16" s="5">
        <v>9</v>
      </c>
      <c r="F16" s="5" t="s">
        <v>46</v>
      </c>
      <c r="G16" s="5">
        <v>9</v>
      </c>
      <c r="H16" s="5">
        <f t="shared" si="0"/>
        <v>18</v>
      </c>
      <c r="I16" s="5"/>
      <c r="J16" s="5"/>
      <c r="K16" s="5" t="s">
        <v>52</v>
      </c>
      <c r="L16" s="5">
        <v>4</v>
      </c>
      <c r="M16" s="5">
        <f t="shared" si="1"/>
        <v>22</v>
      </c>
      <c r="N16" s="5" t="s">
        <v>53</v>
      </c>
      <c r="O16" s="13">
        <f t="shared" si="4"/>
        <v>2</v>
      </c>
      <c r="P16" s="13">
        <f t="shared" si="2"/>
        <v>44</v>
      </c>
      <c r="Q16" s="5"/>
      <c r="R16" s="14">
        <f t="shared" si="3"/>
        <v>572.1716514954486</v>
      </c>
    </row>
    <row r="17" spans="1:18" ht="27">
      <c r="A17" s="4" t="s">
        <v>54</v>
      </c>
      <c r="B17" s="5" t="s">
        <v>26</v>
      </c>
      <c r="C17" s="5" t="s">
        <v>38</v>
      </c>
      <c r="D17" s="5" t="s">
        <v>55</v>
      </c>
      <c r="E17" s="5">
        <v>7</v>
      </c>
      <c r="F17" s="5" t="s">
        <v>39</v>
      </c>
      <c r="G17" s="5">
        <v>4</v>
      </c>
      <c r="H17" s="5">
        <f t="shared" si="0"/>
        <v>11</v>
      </c>
      <c r="I17" s="5"/>
      <c r="J17" s="5"/>
      <c r="K17" s="5"/>
      <c r="L17" s="5"/>
      <c r="M17" s="5">
        <f t="shared" si="1"/>
        <v>11</v>
      </c>
      <c r="N17" s="5" t="s">
        <v>47</v>
      </c>
      <c r="O17" s="13">
        <f t="shared" si="4"/>
        <v>1.25</v>
      </c>
      <c r="P17" s="13">
        <f t="shared" si="2"/>
        <v>13.75</v>
      </c>
      <c r="Q17" s="5"/>
      <c r="R17" s="14">
        <f t="shared" si="3"/>
        <v>178.80364109232769</v>
      </c>
    </row>
    <row r="18" spans="1:18" ht="40.5">
      <c r="A18" s="4" t="s">
        <v>56</v>
      </c>
      <c r="B18" s="5" t="s">
        <v>34</v>
      </c>
      <c r="C18" s="5" t="s">
        <v>110</v>
      </c>
      <c r="D18" s="5" t="s">
        <v>57</v>
      </c>
      <c r="E18" s="5">
        <v>4</v>
      </c>
      <c r="F18" s="5" t="s">
        <v>39</v>
      </c>
      <c r="G18" s="5">
        <v>4</v>
      </c>
      <c r="H18" s="5">
        <f t="shared" si="0"/>
        <v>8</v>
      </c>
      <c r="I18" s="5" t="s">
        <v>35</v>
      </c>
      <c r="J18" s="5">
        <v>5</v>
      </c>
      <c r="K18" s="5"/>
      <c r="L18" s="5"/>
      <c r="M18" s="5">
        <f t="shared" si="1"/>
        <v>13</v>
      </c>
      <c r="N18" s="5" t="s">
        <v>32</v>
      </c>
      <c r="O18" s="13">
        <f t="shared" si="4"/>
        <v>1</v>
      </c>
      <c r="P18" s="13">
        <f t="shared" si="2"/>
        <v>13</v>
      </c>
      <c r="Q18" s="5"/>
      <c r="R18" s="14">
        <f t="shared" si="3"/>
        <v>169.05071521456435</v>
      </c>
    </row>
    <row r="19" spans="1:18" ht="26.45" customHeight="1">
      <c r="A19" s="19" t="s">
        <v>58</v>
      </c>
      <c r="B19" s="5" t="s">
        <v>43</v>
      </c>
      <c r="C19" s="5" t="s">
        <v>105</v>
      </c>
      <c r="D19" s="5"/>
      <c r="E19" s="5"/>
      <c r="F19" s="5"/>
      <c r="G19" s="5"/>
      <c r="H19" s="5">
        <f t="shared" si="0"/>
        <v>0</v>
      </c>
      <c r="I19" s="5" t="s">
        <v>59</v>
      </c>
      <c r="J19" s="5">
        <v>4</v>
      </c>
      <c r="K19" s="5"/>
      <c r="L19" s="5"/>
      <c r="M19" s="5">
        <f t="shared" si="1"/>
        <v>4</v>
      </c>
      <c r="N19" s="5" t="s">
        <v>32</v>
      </c>
      <c r="O19" s="13">
        <f t="shared" si="4"/>
        <v>1</v>
      </c>
      <c r="P19" s="13">
        <f t="shared" si="2"/>
        <v>4</v>
      </c>
      <c r="Q19" s="5"/>
      <c r="R19" s="14">
        <f t="shared" si="3"/>
        <v>52.015604681404419</v>
      </c>
    </row>
    <row r="20" spans="1:18" ht="27">
      <c r="A20" s="4" t="s">
        <v>60</v>
      </c>
      <c r="B20" s="5" t="s">
        <v>30</v>
      </c>
      <c r="C20" s="5" t="s">
        <v>61</v>
      </c>
      <c r="D20" s="5" t="s">
        <v>46</v>
      </c>
      <c r="E20" s="5">
        <v>9</v>
      </c>
      <c r="F20" s="5" t="s">
        <v>62</v>
      </c>
      <c r="G20" s="5">
        <v>0</v>
      </c>
      <c r="H20" s="5">
        <f t="shared" si="0"/>
        <v>9</v>
      </c>
      <c r="I20" s="5"/>
      <c r="J20" s="5"/>
      <c r="K20" s="5" t="s">
        <v>63</v>
      </c>
      <c r="L20" s="5">
        <v>5</v>
      </c>
      <c r="M20" s="5">
        <f t="shared" si="1"/>
        <v>14</v>
      </c>
      <c r="N20" s="5" t="s">
        <v>53</v>
      </c>
      <c r="O20" s="13">
        <f t="shared" si="4"/>
        <v>2</v>
      </c>
      <c r="P20" s="13">
        <f t="shared" si="2"/>
        <v>28</v>
      </c>
      <c r="Q20" s="5"/>
      <c r="R20" s="14">
        <f t="shared" si="3"/>
        <v>364.10923276983095</v>
      </c>
    </row>
    <row r="21" spans="1:18" ht="27">
      <c r="A21" s="4" t="s">
        <v>64</v>
      </c>
      <c r="B21" s="5" t="s">
        <v>43</v>
      </c>
      <c r="C21" s="5" t="s">
        <v>38</v>
      </c>
      <c r="D21" s="5"/>
      <c r="E21" s="5"/>
      <c r="F21" s="5" t="s">
        <v>40</v>
      </c>
      <c r="G21" s="5">
        <v>3</v>
      </c>
      <c r="H21" s="5">
        <f t="shared" si="0"/>
        <v>3</v>
      </c>
      <c r="I21" s="5"/>
      <c r="J21" s="5"/>
      <c r="K21" s="5"/>
      <c r="L21" s="5"/>
      <c r="M21" s="5">
        <f t="shared" si="1"/>
        <v>3</v>
      </c>
      <c r="N21" s="5" t="s">
        <v>32</v>
      </c>
      <c r="O21" s="13">
        <f t="shared" si="4"/>
        <v>1</v>
      </c>
      <c r="P21" s="13">
        <f t="shared" si="2"/>
        <v>3</v>
      </c>
      <c r="Q21" s="5"/>
      <c r="R21" s="14">
        <f t="shared" si="3"/>
        <v>39.011703511053312</v>
      </c>
    </row>
    <row r="22" spans="1:18" ht="27">
      <c r="A22" s="4" t="s">
        <v>65</v>
      </c>
      <c r="B22" s="5" t="s">
        <v>34</v>
      </c>
      <c r="C22" s="5" t="s">
        <v>105</v>
      </c>
      <c r="D22" s="5" t="s">
        <v>46</v>
      </c>
      <c r="E22" s="5">
        <v>9</v>
      </c>
      <c r="F22" s="5" t="s">
        <v>46</v>
      </c>
      <c r="G22" s="5">
        <v>9</v>
      </c>
      <c r="H22" s="5">
        <f t="shared" si="0"/>
        <v>18</v>
      </c>
      <c r="I22" s="5"/>
      <c r="J22" s="5"/>
      <c r="K22" s="5" t="s">
        <v>63</v>
      </c>
      <c r="L22" s="5">
        <v>5</v>
      </c>
      <c r="M22" s="5">
        <f t="shared" si="1"/>
        <v>23</v>
      </c>
      <c r="N22" s="5" t="s">
        <v>53</v>
      </c>
      <c r="O22" s="13">
        <f t="shared" si="4"/>
        <v>2</v>
      </c>
      <c r="P22" s="13">
        <f t="shared" si="2"/>
        <v>46</v>
      </c>
      <c r="Q22" s="5"/>
      <c r="R22" s="14">
        <f t="shared" si="3"/>
        <v>598.17945383615086</v>
      </c>
    </row>
    <row r="23" spans="1:18" ht="40.5">
      <c r="A23" s="4" t="s">
        <v>66</v>
      </c>
      <c r="B23" s="5" t="s">
        <v>30</v>
      </c>
      <c r="C23" s="5" t="s">
        <v>111</v>
      </c>
      <c r="D23" s="5"/>
      <c r="E23" s="5"/>
      <c r="F23" s="5"/>
      <c r="G23" s="5"/>
      <c r="H23" s="5">
        <f t="shared" si="0"/>
        <v>0</v>
      </c>
      <c r="I23" s="5" t="s">
        <v>35</v>
      </c>
      <c r="J23" s="5">
        <v>5</v>
      </c>
      <c r="K23" s="5"/>
      <c r="L23" s="5"/>
      <c r="M23" s="5">
        <f t="shared" si="1"/>
        <v>5</v>
      </c>
      <c r="N23" s="5" t="s">
        <v>32</v>
      </c>
      <c r="O23" s="13">
        <f t="shared" si="4"/>
        <v>1</v>
      </c>
      <c r="P23" s="13">
        <f t="shared" si="2"/>
        <v>5</v>
      </c>
      <c r="Q23" s="5"/>
      <c r="R23" s="14">
        <f t="shared" si="3"/>
        <v>65.019505851755525</v>
      </c>
    </row>
    <row r="24" spans="1:18" ht="27">
      <c r="A24" s="4" t="s">
        <v>67</v>
      </c>
      <c r="B24" s="5" t="s">
        <v>26</v>
      </c>
      <c r="C24" s="5" t="s">
        <v>112</v>
      </c>
      <c r="D24" s="5" t="s">
        <v>39</v>
      </c>
      <c r="E24" s="5">
        <v>4</v>
      </c>
      <c r="F24" s="5"/>
      <c r="G24" s="5"/>
      <c r="H24" s="5">
        <f t="shared" si="0"/>
        <v>4</v>
      </c>
      <c r="I24" s="5"/>
      <c r="J24" s="5"/>
      <c r="K24" s="5"/>
      <c r="L24" s="5"/>
      <c r="M24" s="5">
        <f t="shared" si="1"/>
        <v>4</v>
      </c>
      <c r="N24" s="5" t="s">
        <v>32</v>
      </c>
      <c r="O24" s="13">
        <f t="shared" si="4"/>
        <v>1</v>
      </c>
      <c r="P24" s="13">
        <f t="shared" si="2"/>
        <v>4</v>
      </c>
      <c r="Q24" s="5"/>
      <c r="R24" s="14">
        <f t="shared" si="3"/>
        <v>52.015604681404419</v>
      </c>
    </row>
    <row r="25" spans="1:18" ht="27">
      <c r="A25" s="4" t="s">
        <v>68</v>
      </c>
      <c r="B25" s="5" t="s">
        <v>34</v>
      </c>
      <c r="C25" s="5" t="s">
        <v>27</v>
      </c>
      <c r="D25" s="5" t="s">
        <v>46</v>
      </c>
      <c r="E25" s="5">
        <v>9</v>
      </c>
      <c r="F25" s="5"/>
      <c r="G25" s="5"/>
      <c r="H25" s="5">
        <f t="shared" si="0"/>
        <v>9</v>
      </c>
      <c r="I25" s="5"/>
      <c r="J25" s="5"/>
      <c r="K25" s="5"/>
      <c r="L25" s="5"/>
      <c r="M25" s="5">
        <f t="shared" si="1"/>
        <v>9</v>
      </c>
      <c r="N25" s="5" t="s">
        <v>32</v>
      </c>
      <c r="O25" s="13">
        <f t="shared" si="4"/>
        <v>1</v>
      </c>
      <c r="P25" s="13">
        <f t="shared" si="2"/>
        <v>9</v>
      </c>
      <c r="Q25" s="5"/>
      <c r="R25" s="14">
        <f t="shared" si="3"/>
        <v>117.03511053315994</v>
      </c>
    </row>
    <row r="26" spans="1:18" ht="27">
      <c r="A26" s="4" t="s">
        <v>69</v>
      </c>
      <c r="B26" s="5" t="s">
        <v>30</v>
      </c>
      <c r="C26" s="5" t="s">
        <v>70</v>
      </c>
      <c r="D26" s="5" t="s">
        <v>39</v>
      </c>
      <c r="E26" s="5">
        <v>4</v>
      </c>
      <c r="F26" s="5" t="s">
        <v>40</v>
      </c>
      <c r="G26" s="5">
        <v>3</v>
      </c>
      <c r="H26" s="5">
        <f t="shared" si="0"/>
        <v>7</v>
      </c>
      <c r="I26" s="5" t="s">
        <v>71</v>
      </c>
      <c r="J26" s="5"/>
      <c r="K26" s="5"/>
      <c r="L26" s="5"/>
      <c r="M26" s="5">
        <f t="shared" si="1"/>
        <v>7</v>
      </c>
      <c r="N26" s="5" t="s">
        <v>32</v>
      </c>
      <c r="O26" s="13">
        <f t="shared" si="4"/>
        <v>1</v>
      </c>
      <c r="P26" s="13">
        <f t="shared" si="2"/>
        <v>7</v>
      </c>
      <c r="Q26" s="5"/>
      <c r="R26" s="14">
        <f t="shared" si="3"/>
        <v>91.027308192457738</v>
      </c>
    </row>
    <row r="27" spans="1:18" ht="42" customHeight="1">
      <c r="A27" s="4" t="s">
        <v>72</v>
      </c>
      <c r="B27" s="5" t="s">
        <v>26</v>
      </c>
      <c r="C27" s="5" t="s">
        <v>113</v>
      </c>
      <c r="D27" s="5" t="s">
        <v>55</v>
      </c>
      <c r="E27" s="5">
        <v>7</v>
      </c>
      <c r="F27" s="5" t="s">
        <v>55</v>
      </c>
      <c r="G27" s="5">
        <v>7</v>
      </c>
      <c r="H27" s="5">
        <f t="shared" si="0"/>
        <v>14</v>
      </c>
      <c r="I27" s="5" t="s">
        <v>35</v>
      </c>
      <c r="J27" s="5">
        <v>5</v>
      </c>
      <c r="K27" s="5"/>
      <c r="L27" s="5"/>
      <c r="M27" s="5">
        <f t="shared" si="1"/>
        <v>19</v>
      </c>
      <c r="N27" s="5" t="s">
        <v>47</v>
      </c>
      <c r="O27" s="13">
        <f t="shared" si="4"/>
        <v>1.25</v>
      </c>
      <c r="P27" s="13">
        <f t="shared" si="2"/>
        <v>23.75</v>
      </c>
      <c r="Q27" s="5"/>
      <c r="R27" s="14">
        <f t="shared" si="3"/>
        <v>308.84265279583872</v>
      </c>
    </row>
    <row r="28" spans="1:18" ht="27">
      <c r="A28" s="4" t="s">
        <v>73</v>
      </c>
      <c r="B28" s="5" t="s">
        <v>30</v>
      </c>
      <c r="C28" s="5" t="s">
        <v>27</v>
      </c>
      <c r="D28" s="5" t="s">
        <v>74</v>
      </c>
      <c r="E28" s="5">
        <v>9</v>
      </c>
      <c r="F28" t="s">
        <v>75</v>
      </c>
      <c r="G28" s="5">
        <v>4</v>
      </c>
      <c r="H28" s="5">
        <f t="shared" si="0"/>
        <v>13</v>
      </c>
      <c r="I28" t="s">
        <v>76</v>
      </c>
      <c r="J28" s="5">
        <v>5</v>
      </c>
      <c r="K28" s="20" t="s">
        <v>77</v>
      </c>
      <c r="L28" s="21">
        <v>0</v>
      </c>
      <c r="M28" s="5">
        <f t="shared" si="1"/>
        <v>18</v>
      </c>
      <c r="N28" s="5" t="s">
        <v>53</v>
      </c>
      <c r="O28" s="13">
        <f t="shared" si="4"/>
        <v>2</v>
      </c>
      <c r="P28" s="13">
        <f t="shared" si="2"/>
        <v>36</v>
      </c>
      <c r="Q28" s="5"/>
      <c r="R28" s="14">
        <f t="shared" si="3"/>
        <v>468.14044213263975</v>
      </c>
    </row>
    <row r="29" spans="1:18">
      <c r="A29" s="4" t="s">
        <v>78</v>
      </c>
      <c r="B29" s="5" t="s">
        <v>30</v>
      </c>
      <c r="C29" s="5" t="s">
        <v>105</v>
      </c>
      <c r="D29" s="5"/>
      <c r="E29" s="5"/>
      <c r="F29" s="5"/>
      <c r="G29" s="5"/>
      <c r="H29" s="5">
        <f t="shared" si="0"/>
        <v>0</v>
      </c>
      <c r="I29" t="s">
        <v>79</v>
      </c>
      <c r="J29" s="5">
        <v>5</v>
      </c>
      <c r="K29" s="5"/>
      <c r="L29" s="5"/>
      <c r="M29" s="5">
        <f t="shared" ref="M29" si="5">SUM(H29,J29,L29)</f>
        <v>5</v>
      </c>
      <c r="N29" s="5" t="s">
        <v>32</v>
      </c>
      <c r="O29" s="13">
        <f>IF(N29="A1",2,IF(N29="A2",1.75,IF(N29="A3",1.5,IF(N29="B",1.25,IF(N29="C",1,"")))))</f>
        <v>1</v>
      </c>
      <c r="P29" s="13">
        <f t="shared" ref="P29" si="6">IF(OR(M29="",O29=""),"",M29*O29)</f>
        <v>5</v>
      </c>
      <c r="Q29" s="5"/>
      <c r="R29" s="14">
        <f t="shared" ref="R29" si="7">IF(P29="","",P29*$T$5)</f>
        <v>65.019505851755525</v>
      </c>
    </row>
    <row r="30" spans="1:18" ht="27.6" customHeight="1">
      <c r="A30" s="4" t="s">
        <v>80</v>
      </c>
      <c r="B30" s="5" t="s">
        <v>26</v>
      </c>
      <c r="C30" s="5" t="s">
        <v>114</v>
      </c>
      <c r="D30" s="5" t="s">
        <v>81</v>
      </c>
      <c r="E30" s="5">
        <v>4</v>
      </c>
      <c r="F30" s="5" t="s">
        <v>40</v>
      </c>
      <c r="G30" s="5">
        <v>4</v>
      </c>
      <c r="H30" s="5">
        <f t="shared" si="0"/>
        <v>8</v>
      </c>
      <c r="J30" s="5"/>
      <c r="K30" s="5"/>
      <c r="L30" s="5"/>
      <c r="M30" s="5">
        <f t="shared" si="1"/>
        <v>8</v>
      </c>
      <c r="N30" s="5" t="s">
        <v>32</v>
      </c>
      <c r="O30" s="13">
        <f>IF(N29="A1",2,IF(N29="A2",1.75,IF(N29="A3",1.5,IF(N29="B",1.25,IF(N29="C",1,"")))))</f>
        <v>1</v>
      </c>
      <c r="P30" s="13">
        <f t="shared" si="2"/>
        <v>8</v>
      </c>
      <c r="Q30" s="5"/>
      <c r="R30" s="14">
        <f t="shared" si="3"/>
        <v>104.03120936280884</v>
      </c>
    </row>
    <row r="31" spans="1:18" ht="27">
      <c r="A31" s="4" t="s">
        <v>82</v>
      </c>
      <c r="B31" s="5" t="s">
        <v>43</v>
      </c>
      <c r="C31" s="5" t="s">
        <v>107</v>
      </c>
      <c r="D31" s="5" t="s">
        <v>83</v>
      </c>
      <c r="E31" s="5">
        <v>4</v>
      </c>
      <c r="F31" s="5"/>
      <c r="G31" s="5"/>
      <c r="H31" s="5">
        <f t="shared" si="0"/>
        <v>4</v>
      </c>
      <c r="I31" s="5"/>
      <c r="J31" s="5"/>
      <c r="K31" s="5"/>
      <c r="L31" s="5"/>
      <c r="M31" s="5">
        <f t="shared" si="1"/>
        <v>4</v>
      </c>
      <c r="N31" s="5" t="s">
        <v>32</v>
      </c>
      <c r="O31" s="13">
        <f t="shared" si="4"/>
        <v>1</v>
      </c>
      <c r="P31" s="13">
        <f t="shared" si="2"/>
        <v>4</v>
      </c>
      <c r="Q31" s="5"/>
      <c r="R31" s="14">
        <f t="shared" si="3"/>
        <v>52.015604681404419</v>
      </c>
    </row>
    <row r="32" spans="1:18" s="20" customFormat="1">
      <c r="A32" s="4" t="s">
        <v>84</v>
      </c>
      <c r="B32" s="5" t="s">
        <v>43</v>
      </c>
      <c r="C32" s="5" t="s">
        <v>108</v>
      </c>
      <c r="D32" s="5" t="s">
        <v>98</v>
      </c>
      <c r="E32" s="5">
        <v>1</v>
      </c>
      <c r="F32" s="5" t="s">
        <v>99</v>
      </c>
      <c r="G32" s="5">
        <v>1</v>
      </c>
      <c r="H32" s="5">
        <f t="shared" si="0"/>
        <v>2</v>
      </c>
      <c r="I32" s="5" t="s">
        <v>85</v>
      </c>
      <c r="J32" s="5">
        <v>5</v>
      </c>
      <c r="K32" s="21"/>
      <c r="L32" s="21"/>
      <c r="M32" s="5">
        <f t="shared" si="1"/>
        <v>7</v>
      </c>
      <c r="N32" s="5" t="s">
        <v>32</v>
      </c>
      <c r="O32" s="13">
        <f t="shared" si="4"/>
        <v>1</v>
      </c>
      <c r="P32" s="13">
        <f t="shared" si="2"/>
        <v>7</v>
      </c>
      <c r="Q32" s="5"/>
      <c r="R32" s="14">
        <f t="shared" si="3"/>
        <v>91.027308192457738</v>
      </c>
    </row>
    <row r="33" spans="1:18">
      <c r="A33" s="4" t="s">
        <v>86</v>
      </c>
      <c r="B33" s="5" t="s">
        <v>26</v>
      </c>
      <c r="C33" s="5" t="s">
        <v>38</v>
      </c>
      <c r="D33" s="5" t="s">
        <v>100</v>
      </c>
      <c r="E33" s="5">
        <v>4</v>
      </c>
      <c r="F33" s="5" t="s">
        <v>101</v>
      </c>
      <c r="G33" s="5">
        <v>4</v>
      </c>
      <c r="H33" s="5">
        <f t="shared" si="0"/>
        <v>8</v>
      </c>
      <c r="I33" s="5"/>
      <c r="J33" s="5"/>
      <c r="K33" s="5"/>
      <c r="L33" s="5"/>
      <c r="M33" s="5">
        <f t="shared" si="1"/>
        <v>8</v>
      </c>
      <c r="N33" s="5" t="s">
        <v>32</v>
      </c>
      <c r="O33" s="13">
        <f t="shared" si="4"/>
        <v>1</v>
      </c>
      <c r="P33" s="13">
        <f t="shared" si="2"/>
        <v>8</v>
      </c>
      <c r="Q33" s="5"/>
      <c r="R33" s="14">
        <f t="shared" si="3"/>
        <v>104.03120936280884</v>
      </c>
    </row>
    <row r="34" spans="1:18" ht="40.5">
      <c r="A34" s="4" t="s">
        <v>87</v>
      </c>
      <c r="B34" s="5" t="s">
        <v>26</v>
      </c>
      <c r="C34" s="5" t="s">
        <v>107</v>
      </c>
      <c r="D34" s="5"/>
      <c r="E34" s="5"/>
      <c r="F34" s="5"/>
      <c r="G34" s="5"/>
      <c r="H34" s="5">
        <f t="shared" si="0"/>
        <v>0</v>
      </c>
      <c r="I34" s="5" t="s">
        <v>35</v>
      </c>
      <c r="J34" s="5">
        <v>5</v>
      </c>
      <c r="K34" s="5"/>
      <c r="L34" s="5"/>
      <c r="M34" s="5">
        <f t="shared" si="1"/>
        <v>5</v>
      </c>
      <c r="N34" s="5" t="s">
        <v>32</v>
      </c>
      <c r="O34" s="13">
        <f t="shared" si="4"/>
        <v>1</v>
      </c>
      <c r="P34" s="13">
        <f t="shared" si="2"/>
        <v>5</v>
      </c>
      <c r="Q34" s="5"/>
      <c r="R34" s="14">
        <f t="shared" si="3"/>
        <v>65.019505851755525</v>
      </c>
    </row>
    <row r="35" spans="1:18">
      <c r="A35" s="4" t="s">
        <v>88</v>
      </c>
      <c r="B35" s="5" t="s">
        <v>30</v>
      </c>
      <c r="C35" s="5" t="s">
        <v>115</v>
      </c>
      <c r="D35" s="5"/>
      <c r="E35" s="5"/>
      <c r="F35" s="5"/>
      <c r="G35" s="5"/>
      <c r="H35" s="5">
        <f t="shared" si="0"/>
        <v>0</v>
      </c>
      <c r="I35" s="5"/>
      <c r="J35" s="5"/>
      <c r="K35" s="5"/>
      <c r="L35" s="5"/>
      <c r="M35" s="5">
        <f t="shared" si="1"/>
        <v>0</v>
      </c>
      <c r="N35" s="5"/>
      <c r="O35" s="13" t="str">
        <f t="shared" si="4"/>
        <v/>
      </c>
      <c r="P35" s="13" t="str">
        <f t="shared" si="2"/>
        <v/>
      </c>
      <c r="Q35" s="5"/>
      <c r="R35" s="14" t="str">
        <f t="shared" si="3"/>
        <v/>
      </c>
    </row>
    <row r="36" spans="1:18" ht="40.5">
      <c r="A36" s="4" t="s">
        <v>89</v>
      </c>
      <c r="B36" s="5" t="s">
        <v>30</v>
      </c>
      <c r="C36" s="5" t="s">
        <v>115</v>
      </c>
      <c r="D36" s="5"/>
      <c r="E36" s="5"/>
      <c r="F36" s="5"/>
      <c r="G36" s="5"/>
      <c r="H36" s="5">
        <f t="shared" si="0"/>
        <v>0</v>
      </c>
      <c r="I36" s="5" t="s">
        <v>35</v>
      </c>
      <c r="J36" s="5">
        <v>5</v>
      </c>
      <c r="K36" s="5"/>
      <c r="L36" s="5"/>
      <c r="M36" s="5">
        <f t="shared" si="1"/>
        <v>5</v>
      </c>
      <c r="N36" s="5" t="s">
        <v>32</v>
      </c>
      <c r="O36" s="13">
        <f t="shared" si="4"/>
        <v>1</v>
      </c>
      <c r="P36" s="13">
        <f t="shared" si="2"/>
        <v>5</v>
      </c>
      <c r="Q36" s="5"/>
      <c r="R36" s="14">
        <f t="shared" si="3"/>
        <v>65.019505851755525</v>
      </c>
    </row>
    <row r="37" spans="1:18" ht="21.75" customHeight="1">
      <c r="A37" s="4" t="s">
        <v>90</v>
      </c>
      <c r="B37" s="5" t="s">
        <v>30</v>
      </c>
      <c r="C37" s="5" t="s">
        <v>115</v>
      </c>
      <c r="D37" s="5" t="s">
        <v>91</v>
      </c>
      <c r="E37" s="5">
        <v>4</v>
      </c>
      <c r="G37" s="5"/>
      <c r="H37" s="5">
        <f t="shared" si="0"/>
        <v>4</v>
      </c>
      <c r="I37" s="5" t="s">
        <v>102</v>
      </c>
      <c r="J37" s="5">
        <v>3</v>
      </c>
      <c r="K37" s="5"/>
      <c r="L37" s="5"/>
      <c r="M37" s="5">
        <f t="shared" si="1"/>
        <v>7</v>
      </c>
      <c r="N37" s="5" t="s">
        <v>32</v>
      </c>
      <c r="O37" s="13">
        <f t="shared" si="4"/>
        <v>1</v>
      </c>
      <c r="P37" s="13">
        <f t="shared" si="2"/>
        <v>7</v>
      </c>
      <c r="Q37" s="5"/>
      <c r="R37" s="14">
        <f t="shared" si="3"/>
        <v>91.027308192457738</v>
      </c>
    </row>
    <row r="38" spans="1:18">
      <c r="A38" s="4" t="s">
        <v>92</v>
      </c>
      <c r="B38" s="5" t="s">
        <v>26</v>
      </c>
      <c r="C38" s="5" t="s">
        <v>105</v>
      </c>
      <c r="D38" s="5" t="s">
        <v>93</v>
      </c>
      <c r="E38" s="5">
        <v>4</v>
      </c>
      <c r="F38" s="5" t="s">
        <v>94</v>
      </c>
      <c r="G38" s="5">
        <v>4</v>
      </c>
      <c r="H38" s="5">
        <f t="shared" si="0"/>
        <v>8</v>
      </c>
      <c r="I38" s="5"/>
      <c r="J38" s="5"/>
      <c r="K38" s="5"/>
      <c r="L38" s="5"/>
      <c r="M38" s="5">
        <f t="shared" si="1"/>
        <v>8</v>
      </c>
      <c r="N38" s="5" t="s">
        <v>32</v>
      </c>
      <c r="O38" s="13">
        <f t="shared" si="4"/>
        <v>1</v>
      </c>
      <c r="P38" s="13">
        <f t="shared" si="2"/>
        <v>8</v>
      </c>
      <c r="Q38" s="5"/>
      <c r="R38" s="14">
        <f t="shared" si="3"/>
        <v>104.03120936280884</v>
      </c>
    </row>
    <row r="39" spans="1:18" ht="28.9" customHeight="1">
      <c r="A39" s="4" t="s">
        <v>95</v>
      </c>
      <c r="B39" s="5" t="s">
        <v>26</v>
      </c>
      <c r="C39" s="5" t="s">
        <v>105</v>
      </c>
      <c r="D39" s="5" t="s">
        <v>103</v>
      </c>
      <c r="E39" s="5">
        <v>3</v>
      </c>
      <c r="F39" s="5" t="s">
        <v>55</v>
      </c>
      <c r="G39" s="5">
        <v>7</v>
      </c>
      <c r="H39" s="5">
        <f t="shared" si="0"/>
        <v>10</v>
      </c>
      <c r="I39" s="5"/>
      <c r="J39" s="5"/>
      <c r="K39" s="21" t="s">
        <v>96</v>
      </c>
      <c r="L39" s="21">
        <v>0</v>
      </c>
      <c r="M39" s="5">
        <f t="shared" si="1"/>
        <v>10</v>
      </c>
      <c r="N39" s="5" t="s">
        <v>97</v>
      </c>
      <c r="O39" s="13">
        <f t="shared" si="4"/>
        <v>1.75</v>
      </c>
      <c r="P39" s="13">
        <f t="shared" si="2"/>
        <v>17.5</v>
      </c>
      <c r="Q39" s="5"/>
      <c r="R39" s="14">
        <f t="shared" si="3"/>
        <v>227.56827048114434</v>
      </c>
    </row>
    <row r="40" spans="1:18">
      <c r="A40" s="4"/>
      <c r="B40" s="5"/>
      <c r="C40" s="5"/>
      <c r="D40" s="5"/>
      <c r="E40" s="5"/>
      <c r="F40" s="5"/>
      <c r="G40" s="5"/>
      <c r="H40" s="5">
        <f t="shared" si="0"/>
        <v>0</v>
      </c>
      <c r="I40" s="5"/>
      <c r="J40" s="5"/>
      <c r="K40" s="5"/>
      <c r="L40" s="5"/>
      <c r="M40" s="5">
        <f t="shared" si="1"/>
        <v>0</v>
      </c>
      <c r="N40" s="5"/>
      <c r="O40" s="13" t="str">
        <f t="shared" si="4"/>
        <v/>
      </c>
      <c r="P40" s="13" t="str">
        <f t="shared" si="2"/>
        <v/>
      </c>
      <c r="Q40" s="5"/>
      <c r="R40" s="14" t="str">
        <f t="shared" si="3"/>
        <v/>
      </c>
    </row>
    <row r="41" spans="1:18">
      <c r="A41" s="4"/>
      <c r="B41" s="5"/>
      <c r="C41" s="5"/>
      <c r="D41" s="5"/>
      <c r="E41" s="5"/>
      <c r="F41" s="5"/>
      <c r="G41" s="5"/>
      <c r="H41" s="5">
        <f t="shared" ref="H41:H42" si="8">SUM(E41,G41)</f>
        <v>0</v>
      </c>
      <c r="I41" s="5"/>
      <c r="J41" s="5"/>
      <c r="K41" s="5"/>
      <c r="L41" s="5"/>
      <c r="M41" s="5">
        <f t="shared" ref="M41:M42" si="9">SUM(H41,J41,L41)</f>
        <v>0</v>
      </c>
      <c r="N41" s="5"/>
      <c r="O41" s="13" t="str">
        <f t="shared" ref="O41:O42" si="10">IF(N41="A1",2,IF(N41="A2",1.75,IF(N41="A3",1.5,IF(N41="B",1.25,IF(N41="C",1,"")))))</f>
        <v/>
      </c>
      <c r="P41" s="13" t="str">
        <f t="shared" ref="P41:P42" si="11">IF(OR(M41="",O41=""),"",M41*O41)</f>
        <v/>
      </c>
      <c r="Q41" s="5"/>
      <c r="R41" s="14" t="str">
        <f t="shared" ref="R41:R42" si="12">IF(P41="","",P41*$T$5)</f>
        <v/>
      </c>
    </row>
    <row r="42" spans="1:18">
      <c r="A42" s="6"/>
      <c r="B42" s="7"/>
      <c r="C42" s="7"/>
      <c r="D42" s="7"/>
      <c r="E42" s="7"/>
      <c r="F42" s="7"/>
      <c r="G42" s="7"/>
      <c r="H42" s="7">
        <f t="shared" si="8"/>
        <v>0</v>
      </c>
      <c r="I42" s="7"/>
      <c r="J42" s="7"/>
      <c r="K42" s="7"/>
      <c r="L42" s="7"/>
      <c r="M42" s="7">
        <f t="shared" si="9"/>
        <v>0</v>
      </c>
      <c r="N42" s="7"/>
      <c r="O42" s="17" t="str">
        <f t="shared" si="10"/>
        <v/>
      </c>
      <c r="P42" s="17" t="str">
        <f t="shared" si="11"/>
        <v/>
      </c>
      <c r="Q42" s="7"/>
      <c r="R42" s="18" t="str">
        <f t="shared" si="12"/>
        <v/>
      </c>
    </row>
  </sheetData>
  <sheetProtection sheet="1" objects="1" scenarios="1" autoFilter="0"/>
  <mergeCells count="3">
    <mergeCell ref="A1:Q1"/>
    <mergeCell ref="S1:V1"/>
    <mergeCell ref="A2:Q2"/>
  </mergeCells>
  <conditionalFormatting sqref="P5:P42">
    <cfRule type="dataBar" priority="2">
      <dataBar>
        <cfvo type="min"/>
        <cfvo type="max"/>
        <color rgb="FF156082"/>
      </dataBar>
      <extLst>
        <ext xmlns:x14="http://schemas.microsoft.com/office/spreadsheetml/2009/9/main" uri="{B025F937-C7B1-47D3-B67F-A62EFF666E3E}">
          <x14:id>{0DF04D00-5625-48C3-BD12-91780A5B95D7}</x14:id>
        </ext>
      </extLst>
    </cfRule>
  </conditionalFormatting>
  <dataValidations count="5">
    <dataValidation type="list" sqref="B5:B42" xr:uid="{00000000-0002-0000-0000-000000000000}">
      <formula1>"Sub18,Sub20,Sub23,Absoluta"</formula1>
    </dataValidation>
    <dataValidation type="list" sqref="G5:G42 E5:E42" xr:uid="{00000000-0002-0000-0000-000001000000}">
      <formula1>"0,1,3,4,5,7,9"</formula1>
    </dataValidation>
    <dataValidation type="list" sqref="L5:L42" xr:uid="{00000000-0002-0000-0000-000003000000}">
      <formula1>"0,2,4,5,8"</formula1>
    </dataValidation>
    <dataValidation type="list" sqref="N5:N42" xr:uid="{00000000-0002-0000-0000-000004000000}">
      <formula1>"A1,A2,A3,B,C"</formula1>
    </dataValidation>
    <dataValidation type="list" sqref="J16:J42 J5:J14" xr:uid="{00000000-0002-0000-0000-000002000000}">
      <formula1>"0,3,4,5"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DF04D00-5625-48C3-BD12-91780A5B95D7}">
            <x14:dataBar negativeBarColorSameAsPositive="1">
              <x14:cfvo type="min"/>
              <x14:cfvo type="max"/>
              <x14:axisColor indexed="65"/>
            </x14:dataBar>
          </x14:cfRule>
          <xm:sqref>P5:P42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ATLETAS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Casco</dc:creator>
  <cp:keywords/>
  <dc:description/>
  <cp:lastModifiedBy>Federacion Extremeña de Atletismo</cp:lastModifiedBy>
  <cp:revision/>
  <dcterms:created xsi:type="dcterms:W3CDTF">2026-10-01T20:46:38Z</dcterms:created>
  <dcterms:modified xsi:type="dcterms:W3CDTF">2026-10-07T09:01:57Z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35966177D6C5450B95F5FD73539915B0_12</vt:lpwstr>
  </property>
  <property fmtid="{D5CDD505-2E9C-101B-9397-08002B2CF9AE}" pid="3" name="KSOProductBuildVer">
    <vt:lpwstr>3082-12.1.0.28485</vt:lpwstr>
  </property>
  <property fmtid="{D5CDD505-2E9C-101B-9397-08002B2CF9AE}" pid="4" name="CalculationRule">
    <vt:i4>0</vt:i4>
  </property>
</Properties>
</file>